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a35a\OneDrive\Masaüstü\Son Güncel Dosyalar\"/>
    </mc:Choice>
  </mc:AlternateContent>
  <xr:revisionPtr revIDLastSave="0" documentId="13_ncr:1_{95D713E9-EDCD-4390-9A72-6B34A612760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orm" sheetId="1" r:id="rId1"/>
    <sheet name="Açıklamalar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6" i="1"/>
  <c r="D7" i="1" s="1"/>
  <c r="O8" i="1"/>
  <c r="C9" i="2"/>
  <c r="O14" i="1" l="1"/>
  <c r="Q14" i="1"/>
  <c r="O11" i="1"/>
  <c r="Q11" i="1"/>
  <c r="O12" i="1"/>
  <c r="Q12" i="1"/>
  <c r="O13" i="1"/>
  <c r="Q13" i="1"/>
  <c r="O10" i="1"/>
  <c r="Q10" i="1"/>
  <c r="N10" i="1"/>
  <c r="O5" i="1"/>
  <c r="Q5" i="1"/>
  <c r="O6" i="1"/>
  <c r="Q6" i="1"/>
  <c r="O7" i="1"/>
  <c r="Q7" i="1"/>
  <c r="Q8" i="1"/>
  <c r="O4" i="1"/>
  <c r="P4" i="1"/>
  <c r="Q4" i="1"/>
  <c r="N4" i="1"/>
  <c r="H9" i="2"/>
  <c r="P10" i="1" s="1"/>
  <c r="F13" i="2"/>
  <c r="N14" i="1" s="1"/>
  <c r="F12" i="2"/>
  <c r="N13" i="1" s="1"/>
  <c r="F11" i="2"/>
  <c r="N12" i="1" s="1"/>
  <c r="F10" i="2"/>
  <c r="A11" i="2"/>
  <c r="N6" i="1" s="1"/>
  <c r="A12" i="2"/>
  <c r="N7" i="1" s="1"/>
  <c r="A10" i="2"/>
  <c r="N5" i="1" s="1"/>
  <c r="H13" i="2" l="1"/>
  <c r="P14" i="1" s="1"/>
  <c r="Q15" i="1"/>
  <c r="P15" i="1"/>
  <c r="O15" i="1"/>
  <c r="N15" i="1"/>
  <c r="P9" i="1"/>
  <c r="N9" i="1"/>
  <c r="O1" i="1"/>
  <c r="O9" i="1"/>
  <c r="Q9" i="1"/>
  <c r="C10" i="2"/>
  <c r="P5" i="1" s="1"/>
  <c r="C11" i="2"/>
  <c r="P6" i="1" s="1"/>
  <c r="N11" i="1"/>
  <c r="H10" i="2"/>
  <c r="P11" i="1" s="1"/>
  <c r="H11" i="2"/>
  <c r="P12" i="1" s="1"/>
  <c r="H12" i="2"/>
  <c r="P13" i="1" s="1"/>
  <c r="C12" i="2"/>
  <c r="P7" i="1" s="1"/>
  <c r="A13" i="2"/>
  <c r="N8" i="1" s="1"/>
  <c r="G8" i="1" l="1"/>
  <c r="G6" i="1"/>
  <c r="G5" i="1"/>
  <c r="G7" i="1"/>
  <c r="C13" i="2"/>
  <c r="P8" i="1" s="1"/>
</calcChain>
</file>

<file path=xl/sharedStrings.xml><?xml version="1.0" encoding="utf-8"?>
<sst xmlns="http://schemas.openxmlformats.org/spreadsheetml/2006/main" count="27" uniqueCount="26">
  <si>
    <t>Ücretliler için uygulanacak Gelir Vergisi Tarifesi</t>
  </si>
  <si>
    <t>Sıra</t>
  </si>
  <si>
    <t>Matrah</t>
  </si>
  <si>
    <t>Vergi</t>
  </si>
  <si>
    <t>Ücret / Ücret Dışı</t>
  </si>
  <si>
    <t>GELİR VERGİSİ HESAPLAMA</t>
  </si>
  <si>
    <t>DİKKAT EDİLMESİ GEREKEN UNSURLAR</t>
  </si>
  <si>
    <t>Diğer çalışmalar için:</t>
  </si>
  <si>
    <t>Karzarar.org Grubu</t>
  </si>
  <si>
    <t>karzarar@karzarar.org</t>
  </si>
  <si>
    <t>www.karzarar.org</t>
  </si>
  <si>
    <t>Karzarar.org</t>
  </si>
  <si>
    <t xml:space="preserve"> Adnan Altun</t>
  </si>
  <si>
    <t>KarZarar Programı</t>
  </si>
  <si>
    <t>karzarar.org_</t>
  </si>
  <si>
    <t>2-Matrah hücresine hesaplanacak tutarı yazınız. Gelir vergisi tutarı hesaplanacaktır.</t>
  </si>
  <si>
    <t>yazarak kullanabilirsiniz.</t>
  </si>
  <si>
    <t>1-Ücret / Ücret Dışı'nı seçiniz.</t>
  </si>
  <si>
    <t>Ücret Dışındaki gelirler için uyg. Gelir Vergisi Tarifesi</t>
  </si>
  <si>
    <t>http://www.karzarar.org/</t>
  </si>
  <si>
    <t>sayfa koruma şifresi :    karzarar.org</t>
  </si>
  <si>
    <t>Ücret</t>
  </si>
  <si>
    <t>https://www.vergidegundem.com/pb_gelir_vergisi_oranlari</t>
  </si>
  <si>
    <t>Ücret Dışı</t>
  </si>
  <si>
    <t>2023 yılı için gelir vergisi dilimleri ve oranları aşağıda yazılmıştır. İlerleyen yıllarda beyaz hücreli alanlarda tutarları ve oranları</t>
  </si>
  <si>
    <t>*son güncelleme tarihi: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</si>
</sst>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20"/>
      <color rgb="FF457B9D"/>
      <name val="Arial Black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entury Gothic"/>
      <family val="2"/>
      <charset val="162"/>
    </font>
    <font>
      <u/>
      <sz val="11"/>
      <color theme="10"/>
      <name val="Calibri"/>
      <family val="2"/>
      <scheme val="minor"/>
    </font>
    <font>
      <b/>
      <sz val="16"/>
      <color theme="0"/>
      <name val="Century Gothic"/>
      <family val="2"/>
      <charset val="162"/>
    </font>
    <font>
      <b/>
      <sz val="11"/>
      <color theme="10"/>
      <name val="Calibri"/>
      <family val="2"/>
      <charset val="162"/>
      <scheme val="minor"/>
    </font>
    <font>
      <b/>
      <sz val="10"/>
      <color theme="10"/>
      <name val="Century Gothic"/>
      <family val="2"/>
      <charset val="162"/>
    </font>
    <font>
      <b/>
      <sz val="10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1B034D"/>
      <name val="Calibri"/>
      <family val="2"/>
      <scheme val="minor"/>
    </font>
    <font>
      <u/>
      <sz val="72"/>
      <color rgb="FF1B034D"/>
      <name val="Calibri"/>
      <family val="2"/>
      <scheme val="minor"/>
    </font>
    <font>
      <b/>
      <u/>
      <sz val="11"/>
      <color theme="10"/>
      <name val="Calibri"/>
      <family val="2"/>
      <charset val="162"/>
      <scheme val="minor"/>
    </font>
    <font>
      <b/>
      <sz val="12"/>
      <color theme="2" tint="-0.499984740745262"/>
      <name val="Century Gothic"/>
      <family val="2"/>
      <charset val="162"/>
    </font>
    <font>
      <b/>
      <sz val="14"/>
      <color theme="1" tint="0.34998626667073579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AE9FF"/>
        <bgColor indexed="64"/>
      </patternFill>
    </fill>
    <fill>
      <patternFill patternType="solid">
        <fgColor rgb="FF457B9D"/>
        <bgColor indexed="64"/>
      </patternFill>
    </fill>
    <fill>
      <patternFill patternType="solid">
        <fgColor rgb="FF1B034D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79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0" fontId="0" fillId="2" borderId="17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6" xfId="0" applyFill="1" applyBorder="1"/>
    <xf numFmtId="0" fontId="0" fillId="2" borderId="18" xfId="0" applyFill="1" applyBorder="1"/>
    <xf numFmtId="0" fontId="6" fillId="2" borderId="19" xfId="1" applyFont="1" applyFill="1" applyBorder="1" applyAlignment="1" applyProtection="1">
      <alignment horizontal="left" vertical="center"/>
    </xf>
    <xf numFmtId="0" fontId="2" fillId="0" borderId="0" xfId="0" applyFont="1"/>
    <xf numFmtId="0" fontId="0" fillId="2" borderId="0" xfId="0" applyFill="1"/>
    <xf numFmtId="0" fontId="0" fillId="2" borderId="3" xfId="0" applyFill="1" applyBorder="1"/>
    <xf numFmtId="0" fontId="0" fillId="2" borderId="9" xfId="0" applyFill="1" applyBorder="1"/>
    <xf numFmtId="0" fontId="0" fillId="2" borderId="21" xfId="0" applyFill="1" applyBorder="1"/>
    <xf numFmtId="0" fontId="3" fillId="2" borderId="0" xfId="0" applyFont="1" applyFill="1"/>
    <xf numFmtId="4" fontId="0" fillId="2" borderId="22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9" fillId="2" borderId="16" xfId="0" applyFont="1" applyFill="1" applyBorder="1"/>
    <xf numFmtId="0" fontId="9" fillId="2" borderId="0" xfId="0" applyFont="1" applyFill="1"/>
    <xf numFmtId="4" fontId="0" fillId="0" borderId="1" xfId="0" applyNumberFormat="1" applyBorder="1" applyAlignment="1" applyProtection="1">
      <alignment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4" borderId="27" xfId="0" applyFill="1" applyBorder="1"/>
    <xf numFmtId="0" fontId="0" fillId="4" borderId="26" xfId="0" applyFill="1" applyBorder="1"/>
    <xf numFmtId="43" fontId="0" fillId="0" borderId="0" xfId="2" applyFont="1"/>
    <xf numFmtId="43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vertical="center"/>
      <protection locked="0"/>
    </xf>
    <xf numFmtId="4" fontId="14" fillId="0" borderId="10" xfId="0" applyNumberFormat="1" applyFont="1" applyBorder="1" applyAlignment="1" applyProtection="1">
      <alignment vertical="center"/>
      <protection locked="0"/>
    </xf>
    <xf numFmtId="4" fontId="14" fillId="2" borderId="6" xfId="0" applyNumberFormat="1" applyFont="1" applyFill="1" applyBorder="1" applyAlignment="1">
      <alignment vertical="center"/>
    </xf>
    <xf numFmtId="0" fontId="14" fillId="0" borderId="7" xfId="0" applyFont="1" applyBorder="1" applyAlignment="1" applyProtection="1">
      <alignment vertical="center"/>
      <protection locked="0"/>
    </xf>
    <xf numFmtId="4" fontId="14" fillId="0" borderId="11" xfId="0" applyNumberFormat="1" applyFont="1" applyBorder="1" applyAlignment="1" applyProtection="1">
      <alignment vertical="center"/>
      <protection locked="0"/>
    </xf>
    <xf numFmtId="4" fontId="14" fillId="2" borderId="7" xfId="0" applyNumberFormat="1" applyFont="1" applyFill="1" applyBorder="1" applyAlignment="1">
      <alignment vertical="center"/>
    </xf>
    <xf numFmtId="0" fontId="14" fillId="0" borderId="8" xfId="0" applyFont="1" applyBorder="1" applyAlignment="1" applyProtection="1">
      <alignment vertical="center"/>
      <protection locked="0"/>
    </xf>
    <xf numFmtId="4" fontId="14" fillId="0" borderId="12" xfId="0" applyNumberFormat="1" applyFont="1" applyBorder="1" applyAlignment="1" applyProtection="1">
      <alignment vertical="center"/>
      <protection locked="0"/>
    </xf>
    <xf numFmtId="4" fontId="14" fillId="2" borderId="8" xfId="0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7" xfId="0" applyFill="1" applyBorder="1" applyAlignment="1">
      <alignment horizontal="center"/>
    </xf>
    <xf numFmtId="0" fontId="12" fillId="4" borderId="0" xfId="1" applyFont="1" applyFill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4" borderId="0" xfId="1" applyFill="1" applyAlignment="1">
      <alignment horizontal="center"/>
    </xf>
    <xf numFmtId="0" fontId="13" fillId="0" borderId="0" xfId="1" applyFont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7" fillId="2" borderId="13" xfId="1" applyFont="1" applyFill="1" applyBorder="1" applyAlignment="1" applyProtection="1">
      <alignment horizontal="center" vertical="center"/>
    </xf>
    <xf numFmtId="0" fontId="7" fillId="2" borderId="14" xfId="1" applyFont="1" applyFill="1" applyBorder="1" applyAlignment="1" applyProtection="1">
      <alignment horizontal="center" vertical="center"/>
    </xf>
    <xf numFmtId="0" fontId="7" fillId="2" borderId="15" xfId="1" applyFont="1" applyFill="1" applyBorder="1" applyAlignment="1" applyProtection="1">
      <alignment horizontal="center" vertical="center"/>
    </xf>
    <xf numFmtId="0" fontId="6" fillId="2" borderId="16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6" fillId="2" borderId="17" xfId="1" applyFont="1" applyFill="1" applyBorder="1" applyAlignment="1" applyProtection="1">
      <alignment horizontal="center" vertical="center"/>
    </xf>
    <xf numFmtId="0" fontId="6" fillId="2" borderId="18" xfId="1" applyFont="1" applyFill="1" applyBorder="1" applyAlignment="1" applyProtection="1">
      <alignment horizontal="center" vertical="center"/>
    </xf>
    <xf numFmtId="0" fontId="6" fillId="2" borderId="19" xfId="1" applyFont="1" applyFill="1" applyBorder="1" applyAlignment="1" applyProtection="1">
      <alignment horizontal="center" vertical="center"/>
    </xf>
    <xf numFmtId="0" fontId="6" fillId="2" borderId="20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</xf>
    <xf numFmtId="0" fontId="6" fillId="2" borderId="15" xfId="1" applyFont="1" applyFill="1" applyBorder="1" applyAlignment="1" applyProtection="1">
      <alignment horizontal="center" vertical="center"/>
    </xf>
    <xf numFmtId="0" fontId="8" fillId="2" borderId="18" xfId="1" applyFont="1" applyFill="1" applyBorder="1" applyAlignment="1" applyProtection="1">
      <alignment horizontal="center" vertical="center"/>
    </xf>
    <xf numFmtId="0" fontId="8" fillId="2" borderId="19" xfId="1" applyFont="1" applyFill="1" applyBorder="1" applyAlignment="1" applyProtection="1">
      <alignment horizontal="center" vertical="center"/>
    </xf>
    <xf numFmtId="0" fontId="8" fillId="2" borderId="20" xfId="1" applyFont="1" applyFill="1" applyBorder="1" applyAlignment="1" applyProtection="1">
      <alignment horizontal="center" vertical="center"/>
    </xf>
  </cellXfs>
  <cellStyles count="3">
    <cellStyle name="Köprü" xfId="1" builtinId="8"/>
    <cellStyle name="Normal" xfId="0" builtinId="0"/>
    <cellStyle name="Virgül" xfId="2" builtinId="3"/>
  </cellStyles>
  <dxfs count="0"/>
  <tableStyles count="0" defaultTableStyle="TableStyleMedium2" defaultPivotStyle="PivotStyleLight16"/>
  <colors>
    <mruColors>
      <color rgb="FF1B034D"/>
      <color rgb="FFCAE9FF"/>
      <color rgb="FF457B9D"/>
      <color rgb="FFA6EEF8"/>
      <color rgb="FFE8E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arzarar.org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karzarar.org" TargetMode="External"/><Relationship Id="rId13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www.youtube.com/channel/UCQBsH2Yda8p1OX2IyIX1f_g/featured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www.karzarar.org/" TargetMode="External"/><Relationship Id="rId6" Type="http://schemas.openxmlformats.org/officeDocument/2006/relationships/hyperlink" Target="https://www.instagram.com/?hl=tr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10.png"/><Relationship Id="rId10" Type="http://schemas.openxmlformats.org/officeDocument/2006/relationships/hyperlink" Target="https://www.linkedin.com/in/adnan-altun-1988ba4b/detail/recent-activity/shares/" TargetMode="External"/><Relationship Id="rId4" Type="http://schemas.openxmlformats.org/officeDocument/2006/relationships/hyperlink" Target="https://www.facebook.com/groups/186414082664824" TargetMode="External"/><Relationship Id="rId9" Type="http://schemas.openxmlformats.org/officeDocument/2006/relationships/image" Target="../media/image6.png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11</xdr:row>
      <xdr:rowOff>53340</xdr:rowOff>
    </xdr:from>
    <xdr:to>
      <xdr:col>6</xdr:col>
      <xdr:colOff>701040</xdr:colOff>
      <xdr:row>15</xdr:row>
      <xdr:rowOff>0</xdr:rowOff>
    </xdr:to>
    <xdr:pic>
      <xdr:nvPicPr>
        <xdr:cNvPr id="3" name="Resim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3F470A-DAF0-45AC-AA5F-1DB0C4F7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11880"/>
          <a:ext cx="34671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68580</xdr:rowOff>
    </xdr:from>
    <xdr:to>
      <xdr:col>9</xdr:col>
      <xdr:colOff>220980</xdr:colOff>
      <xdr:row>0</xdr:row>
      <xdr:rowOff>1493520</xdr:rowOff>
    </xdr:to>
    <xdr:pic>
      <xdr:nvPicPr>
        <xdr:cNvPr id="5" name="Resim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CACB1-B1C7-4FD4-BCAF-CED0A0B4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580"/>
          <a:ext cx="691134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15</xdr:row>
      <xdr:rowOff>60960</xdr:rowOff>
    </xdr:from>
    <xdr:to>
      <xdr:col>3</xdr:col>
      <xdr:colOff>213360</xdr:colOff>
      <xdr:row>15</xdr:row>
      <xdr:rowOff>236220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A5A736-6404-4A00-811D-86622D516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6080760"/>
          <a:ext cx="1600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15</xdr:row>
      <xdr:rowOff>60960</xdr:rowOff>
    </xdr:from>
    <xdr:to>
      <xdr:col>0</xdr:col>
      <xdr:colOff>259080</xdr:colOff>
      <xdr:row>15</xdr:row>
      <xdr:rowOff>251460</xdr:rowOff>
    </xdr:to>
    <xdr:pic>
      <xdr:nvPicPr>
        <xdr:cNvPr id="8" name="Pictur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5EAFE7-6862-4A26-ABC8-90B9C354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135880"/>
          <a:ext cx="1752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17</xdr:row>
      <xdr:rowOff>38100</xdr:rowOff>
    </xdr:from>
    <xdr:to>
      <xdr:col>0</xdr:col>
      <xdr:colOff>251460</xdr:colOff>
      <xdr:row>17</xdr:row>
      <xdr:rowOff>243840</xdr:rowOff>
    </xdr:to>
    <xdr:pic>
      <xdr:nvPicPr>
        <xdr:cNvPr id="9" name="Pictur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1B207C-D0F0-4176-A5F8-F81E7CEE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737860"/>
          <a:ext cx="1676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16</xdr:row>
      <xdr:rowOff>53340</xdr:rowOff>
    </xdr:from>
    <xdr:to>
      <xdr:col>0</xdr:col>
      <xdr:colOff>274320</xdr:colOff>
      <xdr:row>16</xdr:row>
      <xdr:rowOff>236220</xdr:rowOff>
    </xdr:to>
    <xdr:pic>
      <xdr:nvPicPr>
        <xdr:cNvPr id="10" name="Picture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9BD31A8-2102-400F-9261-A0EF95CAF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6339840"/>
          <a:ext cx="1752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</xdr:colOff>
      <xdr:row>16</xdr:row>
      <xdr:rowOff>15240</xdr:rowOff>
    </xdr:from>
    <xdr:to>
      <xdr:col>3</xdr:col>
      <xdr:colOff>251460</xdr:colOff>
      <xdr:row>16</xdr:row>
      <xdr:rowOff>220980</xdr:rowOff>
    </xdr:to>
    <xdr:pic>
      <xdr:nvPicPr>
        <xdr:cNvPr id="11" name="Resim 2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65036FC-41BC-48B5-872C-AB4C925E6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6301740"/>
          <a:ext cx="2209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251460</xdr:colOff>
      <xdr:row>16</xdr:row>
      <xdr:rowOff>45720</xdr:rowOff>
    </xdr:from>
    <xdr:to>
      <xdr:col>6</xdr:col>
      <xdr:colOff>487680</xdr:colOff>
      <xdr:row>16</xdr:row>
      <xdr:rowOff>243840</xdr:rowOff>
    </xdr:to>
    <xdr:pic>
      <xdr:nvPicPr>
        <xdr:cNvPr id="12" name="Resim 2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8ADCCC6-CC10-4A2D-B90E-8B1CB1A26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5433060"/>
          <a:ext cx="236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16</xdr:row>
      <xdr:rowOff>304800</xdr:rowOff>
    </xdr:from>
    <xdr:to>
      <xdr:col>3</xdr:col>
      <xdr:colOff>289560</xdr:colOff>
      <xdr:row>17</xdr:row>
      <xdr:rowOff>251460</xdr:rowOff>
    </xdr:to>
    <xdr:pic>
      <xdr:nvPicPr>
        <xdr:cNvPr id="13" name="Resi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08B39F-0D49-4AA1-8A01-25C98FEAE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7543800"/>
          <a:ext cx="2667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</xdr:colOff>
      <xdr:row>15</xdr:row>
      <xdr:rowOff>68580</xdr:rowOff>
    </xdr:from>
    <xdr:to>
      <xdr:col>6</xdr:col>
      <xdr:colOff>464820</xdr:colOff>
      <xdr:row>15</xdr:row>
      <xdr:rowOff>228600</xdr:rowOff>
    </xdr:to>
    <xdr:pic>
      <xdr:nvPicPr>
        <xdr:cNvPr id="1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7044B-A7C9-48CF-AF1C-403854FB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143500"/>
          <a:ext cx="1828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rzarar.org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arzarar.org/" TargetMode="External"/><Relationship Id="rId3" Type="http://schemas.openxmlformats.org/officeDocument/2006/relationships/hyperlink" Target="https://www.facebook.com/groups/186414082664824" TargetMode="External"/><Relationship Id="rId7" Type="http://schemas.openxmlformats.org/officeDocument/2006/relationships/hyperlink" Target="https://www.youtube.com/channel/UCQBsH2Yda8p1OX2IyIX1f_g/featured" TargetMode="External"/><Relationship Id="rId2" Type="http://schemas.openxmlformats.org/officeDocument/2006/relationships/hyperlink" Target="mailto:karzarar@karzarar.org" TargetMode="External"/><Relationship Id="rId1" Type="http://schemas.openxmlformats.org/officeDocument/2006/relationships/hyperlink" Target="http://www.karzarar.org/" TargetMode="External"/><Relationship Id="rId6" Type="http://schemas.openxmlformats.org/officeDocument/2006/relationships/hyperlink" Target="https://www.linkedin.com/in/adnan-altun-1988ba4b/detail/recent-activity/shares/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instagram.com/?hl=tr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facebook.com/karzarar.org" TargetMode="External"/><Relationship Id="rId9" Type="http://schemas.openxmlformats.org/officeDocument/2006/relationships/hyperlink" Target="https://www.vergidegundem.com/pb_gelir_vergisi_oranla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7" tint="0.39997558519241921"/>
  </sheetPr>
  <dimension ref="A1:S16"/>
  <sheetViews>
    <sheetView showGridLines="0" zoomScaleNormal="100" workbookViewId="0">
      <selection activeCell="E6" sqref="E6"/>
    </sheetView>
  </sheetViews>
  <sheetFormatPr defaultRowHeight="14.4" x14ac:dyDescent="0.3"/>
  <cols>
    <col min="1" max="3" width="2.77734375" customWidth="1"/>
    <col min="5" max="5" width="26.5546875" customWidth="1"/>
    <col min="6" max="6" width="16.5546875" customWidth="1"/>
    <col min="7" max="7" width="15.6640625" customWidth="1"/>
    <col min="10" max="11" width="2.77734375" customWidth="1"/>
    <col min="13" max="13" width="16.109375" customWidth="1"/>
    <col min="14" max="14" width="14.33203125" hidden="1" customWidth="1"/>
    <col min="15" max="15" width="15" hidden="1" customWidth="1"/>
    <col min="16" max="16" width="16.21875" hidden="1" customWidth="1"/>
    <col min="17" max="17" width="12.5546875" hidden="1" customWidth="1"/>
  </cols>
  <sheetData>
    <row r="1" spans="1:19" ht="15" customHeight="1" thickBot="1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O1" s="31">
        <f>IF(F5&lt;=O4,F5*Q4,IF(AND(F5&gt;N5,F5&lt;=O5),(F5-N5)*Q5+O4*Q4,IF(AND(F5&gt;N6,F5&lt;=O6),(F5-N6)*Q6+(O5-N5)*Q5+O4*Q4,(F5-N7)*Q7+(O6-N6)*Q6+(O5-N5)*Q5+O4*Q4)))</f>
        <v>3000</v>
      </c>
    </row>
    <row r="2" spans="1:19" ht="15" customHeight="1" thickBot="1" x14ac:dyDescent="0.35">
      <c r="A2" s="29"/>
      <c r="B2" s="21"/>
      <c r="C2" s="22"/>
      <c r="D2" s="22"/>
      <c r="E2" s="22"/>
      <c r="F2" s="22"/>
      <c r="G2" s="22"/>
      <c r="H2" s="22"/>
      <c r="I2" s="22"/>
      <c r="J2" s="23"/>
      <c r="K2" s="30"/>
      <c r="M2" s="31"/>
      <c r="O2" s="31"/>
    </row>
    <row r="3" spans="1:19" ht="40.799999999999997" customHeight="1" thickBot="1" x14ac:dyDescent="0.35">
      <c r="A3" s="29"/>
      <c r="B3" s="24"/>
      <c r="C3" s="58"/>
      <c r="D3" s="55" t="s">
        <v>5</v>
      </c>
      <c r="E3" s="55"/>
      <c r="F3" s="55"/>
      <c r="G3" s="55"/>
      <c r="H3" s="56"/>
      <c r="I3" s="57"/>
      <c r="J3" s="25"/>
      <c r="K3" s="30"/>
      <c r="M3" s="32"/>
      <c r="O3" s="31"/>
    </row>
    <row r="4" spans="1:19" ht="38.4" customHeight="1" thickBot="1" x14ac:dyDescent="0.35">
      <c r="A4" s="29"/>
      <c r="B4" s="24"/>
      <c r="C4" s="51"/>
      <c r="D4" s="36" t="s">
        <v>1</v>
      </c>
      <c r="E4" s="37" t="s">
        <v>4</v>
      </c>
      <c r="F4" s="38" t="s">
        <v>2</v>
      </c>
      <c r="G4" s="37" t="s">
        <v>3</v>
      </c>
      <c r="H4" s="52"/>
      <c r="I4" s="53"/>
      <c r="J4" s="25"/>
      <c r="K4" s="30"/>
      <c r="N4" s="1">
        <f>Açıklamalar!A9</f>
        <v>0</v>
      </c>
      <c r="O4" s="1">
        <f>Açıklamalar!B9</f>
        <v>70000</v>
      </c>
      <c r="P4" s="1">
        <f>Açıklamalar!C9</f>
        <v>10500</v>
      </c>
      <c r="Q4" s="1">
        <f>Açıklamalar!D9</f>
        <v>0.15</v>
      </c>
      <c r="R4" s="33"/>
    </row>
    <row r="5" spans="1:19" ht="31.95" customHeight="1" x14ac:dyDescent="0.3">
      <c r="A5" s="29"/>
      <c r="B5" s="24"/>
      <c r="C5" s="51"/>
      <c r="D5" s="48">
        <v>1</v>
      </c>
      <c r="E5" s="39" t="s">
        <v>21</v>
      </c>
      <c r="F5" s="40">
        <v>20000</v>
      </c>
      <c r="G5" s="41">
        <f>IF(AND(E5="Ücret",F5&gt;0),$N$9,IF(AND(E5="Ücret Dışı",F5&gt;0),$N$15,""))</f>
        <v>3000</v>
      </c>
      <c r="H5" s="52"/>
      <c r="I5" s="53"/>
      <c r="J5" s="25"/>
      <c r="K5" s="30"/>
      <c r="N5" s="1">
        <f>Açıklamalar!A10</f>
        <v>70000</v>
      </c>
      <c r="O5" s="1">
        <f>Açıklamalar!B10</f>
        <v>150000</v>
      </c>
      <c r="P5" s="1">
        <f>Açıklamalar!C10</f>
        <v>26500</v>
      </c>
      <c r="Q5" s="1">
        <f>Açıklamalar!D10</f>
        <v>0.2</v>
      </c>
      <c r="R5" s="34"/>
    </row>
    <row r="6" spans="1:19" ht="31.95" customHeight="1" x14ac:dyDescent="0.3">
      <c r="A6" s="29"/>
      <c r="B6" s="24"/>
      <c r="C6" s="51"/>
      <c r="D6" s="49">
        <f>IF(E5&lt;&gt;"",D5+1,"")</f>
        <v>2</v>
      </c>
      <c r="E6" s="42" t="s">
        <v>23</v>
      </c>
      <c r="F6" s="43">
        <v>50000</v>
      </c>
      <c r="G6" s="44">
        <f>IF(AND(E6="Ücret",F6&gt;0),$O$9,IF(AND(E6="Ücret Dışı",F6&gt;0),$O$15,""))</f>
        <v>7500</v>
      </c>
      <c r="H6" s="52"/>
      <c r="I6" s="53"/>
      <c r="J6" s="25"/>
      <c r="K6" s="30"/>
      <c r="N6" s="1">
        <f>Açıklamalar!A11</f>
        <v>150000</v>
      </c>
      <c r="O6" s="1">
        <f>Açıklamalar!B11</f>
        <v>550000</v>
      </c>
      <c r="P6" s="1">
        <f>Açıklamalar!C11</f>
        <v>134500</v>
      </c>
      <c r="Q6" s="1">
        <f>Açıklamalar!D11</f>
        <v>0.27</v>
      </c>
      <c r="R6" s="34"/>
      <c r="S6" s="35"/>
    </row>
    <row r="7" spans="1:19" ht="31.95" customHeight="1" x14ac:dyDescent="0.3">
      <c r="A7" s="29"/>
      <c r="B7" s="24"/>
      <c r="C7" s="51"/>
      <c r="D7" s="49">
        <f t="shared" ref="D7:D8" si="0">IF(E6&lt;&gt;"",D6+1,"")</f>
        <v>3</v>
      </c>
      <c r="E7" s="42"/>
      <c r="F7" s="43"/>
      <c r="G7" s="44" t="str">
        <f>IF(AND(E7="Ücret",F7&gt;0),$P$9,IF(AND(E7="Ücret Dışı",F7&gt;0),$P$15,""))</f>
        <v/>
      </c>
      <c r="H7" s="52"/>
      <c r="I7" s="53"/>
      <c r="J7" s="25"/>
      <c r="K7" s="30"/>
      <c r="N7" s="1">
        <f>Açıklamalar!A12</f>
        <v>550000</v>
      </c>
      <c r="O7" s="1">
        <f>Açıklamalar!B12</f>
        <v>1900000</v>
      </c>
      <c r="P7" s="1">
        <f>Açıklamalar!C12</f>
        <v>607000</v>
      </c>
      <c r="Q7" s="1">
        <f>Açıklamalar!D12</f>
        <v>0.35</v>
      </c>
      <c r="R7" s="34"/>
    </row>
    <row r="8" spans="1:19" ht="31.95" customHeight="1" thickBot="1" x14ac:dyDescent="0.35">
      <c r="A8" s="29"/>
      <c r="B8" s="24"/>
      <c r="C8" s="51"/>
      <c r="D8" s="49" t="str">
        <f t="shared" si="0"/>
        <v/>
      </c>
      <c r="E8" s="45"/>
      <c r="F8" s="46"/>
      <c r="G8" s="47" t="str">
        <f>IF(AND(E8="Ücret",F8&gt;0),$Q$9,IF(AND(E8="Ücret Dışı",F8&gt;0),$Q$15,""))</f>
        <v/>
      </c>
      <c r="H8" s="52"/>
      <c r="I8" s="53"/>
      <c r="J8" s="25"/>
      <c r="K8" s="30"/>
      <c r="N8" s="1">
        <f>Açıklamalar!A13</f>
        <v>1900000</v>
      </c>
      <c r="O8" s="1">
        <f>Açıklamalar!B13</f>
        <v>10000000</v>
      </c>
      <c r="P8" s="1">
        <f>Açıklamalar!C13</f>
        <v>3847000</v>
      </c>
      <c r="Q8" s="1">
        <f>Açıklamalar!D13</f>
        <v>0.4</v>
      </c>
      <c r="R8" s="34"/>
    </row>
    <row r="9" spans="1:19" x14ac:dyDescent="0.3">
      <c r="A9" s="29"/>
      <c r="B9" s="24"/>
      <c r="C9" s="51"/>
      <c r="D9" s="52"/>
      <c r="E9" s="52"/>
      <c r="F9" s="52"/>
      <c r="G9" s="52"/>
      <c r="H9" s="52"/>
      <c r="I9" s="53"/>
      <c r="J9" s="25"/>
      <c r="K9" s="30"/>
      <c r="N9" s="2">
        <f>IF(F5&lt;=O4,F5*Q4,IF(AND(F5&gt;N5,F5&lt;=O5),(F5-N5)*Q5+O4*Q4,IF(AND(F5&gt;N6,F5&lt;=O6),(F5-N6)*Q6+(O5-N5)*Q5+O4*Q4,IF(AND(F5&gt;N7,F5&lt;=O7),(F5-N7)*Q7+(O6-N6)*Q6+(O5-N5)*Q5+O4*Q4,IF(AND(F5&gt;N8,F5&lt;=O8),(F5-N8)*Q8+(O7-N7)*Q7+(O6-N6)*Q6+(O5-N5)*Q5+O4*Q4)))))</f>
        <v>3000</v>
      </c>
      <c r="O9" s="2">
        <f>IF(F6&lt;=O4,F6*Q4,IF(AND(F6&gt;N5,F6&lt;=O5),(F6-N5)*Q5+O4*Q4,IF(AND(F6&gt;N6,F6&lt;=O6),(F6-N6)*Q6+(O5-N5)*Q5+O4*Q4,IF(AND(F6&gt;N7,F6&lt;=O7),(F6-N7)*Q7+(O6-N6)*Q6+(O5-N5)*Q5+O4*Q4,IF(AND(F6&gt;N8,F6&lt;=O8),(F6-N8)*Q8+(O7-N7)*Q7+(O6-N6)*Q6+(O5-N5)*Q5+O4*Q4)))))</f>
        <v>7500</v>
      </c>
      <c r="P9" s="2">
        <f>IF(F7&lt;=O4,F7*Q4,IF(AND(F7&gt;N5,F7&lt;=O5),(F7-N5)*Q5+O4*Q4,IF(AND(F7&gt;N6,F7&lt;=O6),(F7-N6)*Q6+(O5-N5)*Q5+O4*Q4,IF(AND(F7&gt;N7,F7&lt;=O7),(F7-N7)*Q7+(O6-N6)*Q6+(O5-N5)*Q5+O4*Q4,IF(AND(F7&gt;N8,F7&lt;=O8),(F7-N8)*Q8+(O7-N7)*Q7+(O6-N6)*Q6+(O5-N5)*Q5+O4*Q4)))))</f>
        <v>0</v>
      </c>
      <c r="Q9" s="2">
        <f>IF(F8&lt;=O4,F8*Q4,IF(AND(F8&gt;N5,F8&lt;=O5),(F8-N5)*Q5+O4*Q4,IF(AND(F8&gt;N6,F8&lt;=O6),(F8-N6)*Q6+(O5-N5)*Q5+O4*Q4,IF(AND(F8&gt;N7,F8&lt;=O7),(F8-N7)*Q7+(O6-N6)*Q6+(O5-N5)*Q5+O4*Q4,IF(AND(F8&gt;N8,F8&lt;=O8),(F8-N8)*Q8+(O7-N7)*Q7+(O6-N6)*Q6+(O5-N5)*Q5+O4*Q4)))))</f>
        <v>0</v>
      </c>
    </row>
    <row r="10" spans="1:19" x14ac:dyDescent="0.3">
      <c r="A10" s="29"/>
      <c r="B10" s="24"/>
      <c r="C10" s="51"/>
      <c r="D10" s="52"/>
      <c r="E10" s="52"/>
      <c r="F10" s="52"/>
      <c r="G10" s="52"/>
      <c r="H10" s="52"/>
      <c r="I10" s="53"/>
      <c r="J10" s="25"/>
      <c r="K10" s="30"/>
      <c r="N10" s="1">
        <f>Açıklamalar!F9</f>
        <v>0</v>
      </c>
      <c r="O10" s="1">
        <f>Açıklamalar!G9</f>
        <v>70000</v>
      </c>
      <c r="P10" s="1">
        <f>Açıklamalar!H9</f>
        <v>10500</v>
      </c>
      <c r="Q10" s="1">
        <f>Açıklamalar!I9</f>
        <v>0.15</v>
      </c>
    </row>
    <row r="11" spans="1:19" ht="15" thickBot="1" x14ac:dyDescent="0.35">
      <c r="A11" s="29"/>
      <c r="B11" s="26"/>
      <c r="C11" s="27"/>
      <c r="D11" s="27"/>
      <c r="E11" s="27"/>
      <c r="F11" s="27"/>
      <c r="G11" s="27"/>
      <c r="H11" s="27"/>
      <c r="I11" s="27"/>
      <c r="J11" s="28"/>
      <c r="K11" s="30"/>
      <c r="N11" s="1">
        <f>Açıklamalar!F10</f>
        <v>70000</v>
      </c>
      <c r="O11" s="1">
        <f>Açıklamalar!G10</f>
        <v>150000</v>
      </c>
      <c r="P11" s="1">
        <f>Açıklamalar!H10</f>
        <v>26500</v>
      </c>
      <c r="Q11" s="1">
        <f>Açıklamalar!I10</f>
        <v>0.2</v>
      </c>
    </row>
    <row r="12" spans="1:19" ht="18.600000000000001" customHeight="1" x14ac:dyDescent="0.3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N12" s="1">
        <f>Açıklamalar!F11</f>
        <v>150000</v>
      </c>
      <c r="O12" s="1">
        <f>Açıklamalar!G11</f>
        <v>370000</v>
      </c>
      <c r="P12" s="1">
        <f>Açıklamalar!H11</f>
        <v>85900</v>
      </c>
      <c r="Q12" s="1">
        <f>Açıklamalar!I11</f>
        <v>0.27</v>
      </c>
    </row>
    <row r="13" spans="1:19" x14ac:dyDescent="0.3">
      <c r="A13" s="54" t="s">
        <v>19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N13" s="1">
        <f>Açıklamalar!F12</f>
        <v>370000</v>
      </c>
      <c r="O13" s="1">
        <f>Açıklamalar!G12</f>
        <v>1900000</v>
      </c>
      <c r="P13" s="1">
        <f>Açıklamalar!H12</f>
        <v>621400</v>
      </c>
      <c r="Q13" s="1">
        <f>Açıklamalar!I12</f>
        <v>0.35</v>
      </c>
    </row>
    <row r="14" spans="1:19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N14" s="1">
        <f>Açıklamalar!F13</f>
        <v>1900000</v>
      </c>
      <c r="O14" s="1">
        <f>Açıklamalar!G13</f>
        <v>10000000</v>
      </c>
      <c r="P14" s="1">
        <f>Açıklamalar!H13</f>
        <v>3861400</v>
      </c>
      <c r="Q14" s="1">
        <f>Açıklamalar!I13</f>
        <v>0.4</v>
      </c>
    </row>
    <row r="15" spans="1:19" x14ac:dyDescent="0.3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N15" s="2">
        <f>IF(F5&lt;=O10,F5*Q10,IF(AND(F5&gt;N11,F5&lt;=O11),(F5-N11)*Q11+O10*Q10,IF(AND(F5&gt;N12,F5&lt;=O12),(F5-N12)*Q12+(O11-N11)*Q11+O10*Q10,IF(AND(F5&gt;N13,F5&lt;=O13),(F5-N13)*Q13+(O12-N12)*Q12+(O11-N11)*Q11+O10*Q10,IF(AND(F5&gt;N14,F5&lt;=O14),(F5-N14)*Q14+(O13-N13)*Q13+(O12-N12)*Q12+(O11-N11)*Q11+O10*Q10)))))</f>
        <v>3000</v>
      </c>
      <c r="O15" s="2">
        <f>IF(F6&lt;=O10,F6*Q10,IF(AND(F6&gt;N11,F6&lt;=O11),(F6-N11)*Q11+O10*Q10,IF(AND(F6&gt;N12,F6&lt;=O12),(F6-N12)*Q12+(O11-N11)*Q11+O10*Q10,IF(AND(F6&gt;N13,F6&lt;=O13),(F6-N13)*Q13+(O12-N12)*Q12+(O11-N11)*Q11+O10*Q10,IF(AND(F6&gt;N14,F6&lt;=O14),(F6-N14)*Q14+(O13-N13)*Q13+(O12-N12)*Q12+(O11-N11)*Q11+O10*Q10)))))</f>
        <v>7500</v>
      </c>
      <c r="P15" s="2">
        <f>IF(F7&lt;=O10,F7*Q10,IF(AND(F7&gt;N11,F7&lt;=O11),(F7-N11)*Q11+O10*Q10,IF(AND(F7&gt;N12,F7&lt;=O12),(F7-N12)*Q12+(O11-N11)*Q11+O10*Q10,IF(AND(F7&gt;N13,F7&lt;=O13),(F7-N13)*Q13+(O12-N12)*Q12+(O11-N11)*Q11+O10*Q10,IF(AND(F7&gt;N14,F7&lt;=O14),(F7-N14)*Q14+(O13-N13)*Q13+(O12-N12)*Q12+(O11-N11)*Q11+O10*Q10)))))</f>
        <v>0</v>
      </c>
      <c r="Q15" s="2">
        <f>IF(F8&lt;=O10,F8*Q10,IF(AND(F8&gt;N11,F8&lt;=O11),(F8-N11)*Q11+O10*Q10,IF(AND(F8&gt;N12,F8&lt;=O12),(F8-N12)*Q12+(O11-N11)*Q11+O10*Q10,IF(AND(F8&gt;N13,F8&lt;=O13),(F8-N13)*Q13+(O12-N12)*Q12+(O11-N11)*Q11+O10*Q10,IF(AND(F8&gt;N14,F8&lt;=O14),(F8-N14)*Q14+(O13-N13)*Q13+(O12-N12)*Q12+(O11-N11)*Q11+O10*Q10)))))</f>
        <v>0</v>
      </c>
    </row>
    <row r="16" spans="1:19" ht="15" customHeight="1" x14ac:dyDescent="0.3"/>
  </sheetData>
  <mergeCells count="7">
    <mergeCell ref="A1:K1"/>
    <mergeCell ref="C9:I10"/>
    <mergeCell ref="A13:K15"/>
    <mergeCell ref="D3:G3"/>
    <mergeCell ref="H3:I8"/>
    <mergeCell ref="C3:C8"/>
    <mergeCell ref="A12:K12"/>
  </mergeCells>
  <dataValidations count="3">
    <dataValidation type="list" allowBlank="1" showInputMessage="1" showErrorMessage="1" sqref="E5:E8" xr:uid="{E6A0B84F-59C9-4EDB-A913-A01D17C61181}">
      <formula1>"Ücret,Ücret Dışı"</formula1>
    </dataValidation>
    <dataValidation type="decimal" allowBlank="1" showInputMessage="1" showErrorMessage="1" sqref="F6:F8" xr:uid="{2E25B6F9-167D-4032-BB2C-1BBEE7375315}">
      <formula1>0.1</formula1>
      <formula2>1000000000</formula2>
    </dataValidation>
    <dataValidation type="decimal" allowBlank="1" showInputMessage="1" showErrorMessage="1" error="Lütfen Sayı Giriniz. !!!_x000a_" sqref="F5" xr:uid="{02064ED8-E2B2-4597-A1C9-4DB5E1F3DF72}">
      <formula1>0.1</formula1>
      <formula2>10000000000000</formula2>
    </dataValidation>
  </dataValidations>
  <hyperlinks>
    <hyperlink ref="A13" r:id="rId1" xr:uid="{BE0B2A10-185F-4740-A822-053F3CE8E4C4}"/>
  </hyperlinks>
  <pageMargins left="0.7" right="0.7" top="0.75" bottom="0.75" header="0.3" footer="0.3"/>
  <pageSetup paperSize="9"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A283-1EBD-4C69-9084-5E2F2AC879A0}">
  <sheetPr codeName="Sayfa2">
    <tabColor rgb="FF00B0F0"/>
  </sheetPr>
  <dimension ref="A1:J22"/>
  <sheetViews>
    <sheetView showGridLines="0" tabSelected="1" workbookViewId="0">
      <selection activeCell="B9" sqref="B9"/>
    </sheetView>
  </sheetViews>
  <sheetFormatPr defaultRowHeight="14.4" x14ac:dyDescent="0.3"/>
  <cols>
    <col min="1" max="1" width="11.5546875" customWidth="1"/>
    <col min="2" max="2" width="12.88671875" customWidth="1"/>
    <col min="3" max="3" width="13" customWidth="1"/>
    <col min="4" max="4" width="7" customWidth="1"/>
    <col min="5" max="5" width="7.44140625" customWidth="1"/>
    <col min="6" max="7" width="13.5546875" customWidth="1"/>
    <col min="8" max="8" width="11.5546875" customWidth="1"/>
    <col min="9" max="9" width="7.77734375" customWidth="1"/>
    <col min="10" max="10" width="4.21875" customWidth="1"/>
  </cols>
  <sheetData>
    <row r="1" spans="1:10" ht="123" customHeight="1" thickBot="1" x14ac:dyDescent="0.35">
      <c r="A1" s="11"/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3">
      <c r="A2" s="6"/>
      <c r="B2" s="10"/>
      <c r="C2" s="10"/>
      <c r="D2" s="10"/>
      <c r="E2" s="10"/>
      <c r="F2" s="10"/>
      <c r="G2" s="10"/>
      <c r="H2" s="10"/>
      <c r="I2" s="10"/>
      <c r="J2" s="3"/>
    </row>
    <row r="3" spans="1:10" ht="21" customHeight="1" x14ac:dyDescent="0.3">
      <c r="A3" s="14" t="s">
        <v>6</v>
      </c>
      <c r="B3" s="10"/>
      <c r="C3" s="10"/>
      <c r="D3" s="10"/>
      <c r="E3" s="10"/>
      <c r="F3" s="10"/>
      <c r="G3" s="10"/>
      <c r="H3" s="10"/>
      <c r="I3" s="10"/>
      <c r="J3" s="3"/>
    </row>
    <row r="4" spans="1:10" ht="21" customHeight="1" x14ac:dyDescent="0.3">
      <c r="A4" s="6" t="s">
        <v>17</v>
      </c>
      <c r="B4" s="10"/>
      <c r="C4" s="10"/>
      <c r="D4" s="10"/>
      <c r="E4" s="10"/>
      <c r="F4" s="10"/>
      <c r="G4" s="10"/>
      <c r="H4" s="10"/>
      <c r="I4" s="10"/>
      <c r="J4" s="3"/>
    </row>
    <row r="5" spans="1:10" ht="21" customHeight="1" x14ac:dyDescent="0.3">
      <c r="A5" s="6" t="s">
        <v>15</v>
      </c>
      <c r="B5" s="10"/>
      <c r="C5" s="10"/>
      <c r="D5" s="10"/>
      <c r="E5" s="10"/>
      <c r="F5" s="10"/>
      <c r="G5" s="10"/>
      <c r="H5" s="10"/>
      <c r="I5" s="10"/>
      <c r="J5" s="3"/>
    </row>
    <row r="6" spans="1:10" ht="21" customHeight="1" x14ac:dyDescent="0.3">
      <c r="A6" s="6" t="s">
        <v>24</v>
      </c>
      <c r="B6" s="10"/>
      <c r="C6" s="10"/>
      <c r="D6" s="10"/>
      <c r="E6" s="10"/>
      <c r="F6" s="10"/>
      <c r="G6" s="10"/>
      <c r="H6" s="10"/>
      <c r="I6" s="10"/>
      <c r="J6" s="3"/>
    </row>
    <row r="7" spans="1:10" ht="21" customHeight="1" x14ac:dyDescent="0.3">
      <c r="A7" s="6" t="s">
        <v>16</v>
      </c>
      <c r="B7" s="10"/>
      <c r="C7" s="10"/>
      <c r="D7" s="10"/>
      <c r="E7" s="10"/>
      <c r="F7" s="10"/>
      <c r="G7" s="10"/>
      <c r="H7" s="10"/>
      <c r="I7" s="10"/>
      <c r="J7" s="3"/>
    </row>
    <row r="8" spans="1:10" ht="22.2" customHeight="1" x14ac:dyDescent="0.3">
      <c r="A8" s="17" t="s">
        <v>0</v>
      </c>
      <c r="B8" s="18"/>
      <c r="C8" s="18"/>
      <c r="D8" s="18"/>
      <c r="E8" s="18"/>
      <c r="F8" s="18" t="s">
        <v>18</v>
      </c>
      <c r="G8" s="18"/>
      <c r="H8" s="18"/>
      <c r="I8" s="18"/>
      <c r="J8" s="3"/>
    </row>
    <row r="9" spans="1:10" ht="19.95" customHeight="1" x14ac:dyDescent="0.3">
      <c r="A9" s="15">
        <v>0</v>
      </c>
      <c r="B9" s="19">
        <v>70000</v>
      </c>
      <c r="C9" s="16">
        <f>B9*D9</f>
        <v>10500</v>
      </c>
      <c r="D9" s="20">
        <v>0.15</v>
      </c>
      <c r="E9" s="10"/>
      <c r="F9" s="16">
        <v>0</v>
      </c>
      <c r="G9" s="19">
        <v>70000</v>
      </c>
      <c r="H9" s="16">
        <f>G9*I9</f>
        <v>10500</v>
      </c>
      <c r="I9" s="20">
        <v>0.15</v>
      </c>
      <c r="J9" s="3"/>
    </row>
    <row r="10" spans="1:10" ht="19.95" customHeight="1" x14ac:dyDescent="0.3">
      <c r="A10" s="15">
        <f>B9</f>
        <v>70000</v>
      </c>
      <c r="B10" s="19">
        <v>150000</v>
      </c>
      <c r="C10" s="16">
        <f>(B9*D9)+(B10-A10)*D10</f>
        <v>26500</v>
      </c>
      <c r="D10" s="20">
        <v>0.2</v>
      </c>
      <c r="E10" s="10"/>
      <c r="F10" s="16">
        <f>G9</f>
        <v>70000</v>
      </c>
      <c r="G10" s="19">
        <v>150000</v>
      </c>
      <c r="H10" s="16">
        <f>(G9*I9)+(G10-F10)*I10</f>
        <v>26500</v>
      </c>
      <c r="I10" s="20">
        <v>0.2</v>
      </c>
      <c r="J10" s="3"/>
    </row>
    <row r="11" spans="1:10" ht="19.95" customHeight="1" x14ac:dyDescent="0.3">
      <c r="A11" s="15">
        <f t="shared" ref="A11:A13" si="0">B10</f>
        <v>150000</v>
      </c>
      <c r="B11" s="19">
        <v>550000</v>
      </c>
      <c r="C11" s="16">
        <f>(B9*D9)+(B10-A10)*D10+(B11-A11)*D11</f>
        <v>134500</v>
      </c>
      <c r="D11" s="20">
        <v>0.27</v>
      </c>
      <c r="E11" s="10"/>
      <c r="F11" s="16">
        <f t="shared" ref="F11:F13" si="1">G10</f>
        <v>150000</v>
      </c>
      <c r="G11" s="19">
        <v>370000</v>
      </c>
      <c r="H11" s="16">
        <f>(G9*I9)+(G10-F10)*I10+(G11-F11)*I11</f>
        <v>85900</v>
      </c>
      <c r="I11" s="20">
        <v>0.27</v>
      </c>
      <c r="J11" s="3"/>
    </row>
    <row r="12" spans="1:10" ht="19.95" customHeight="1" x14ac:dyDescent="0.3">
      <c r="A12" s="15">
        <f t="shared" si="0"/>
        <v>550000</v>
      </c>
      <c r="B12" s="19">
        <v>1900000</v>
      </c>
      <c r="C12" s="16">
        <f>(B9*D9)+(B10-A10)*D10+(B11-A11)*D11+(B12-A12)*D12</f>
        <v>607000</v>
      </c>
      <c r="D12" s="20">
        <v>0.35</v>
      </c>
      <c r="E12" s="10"/>
      <c r="F12" s="16">
        <f t="shared" si="1"/>
        <v>370000</v>
      </c>
      <c r="G12" s="19">
        <v>1900000</v>
      </c>
      <c r="H12" s="16">
        <f>(G9*I9)+(G10-F10)*I10+(G11-F11)*I11+(G12-F12)*I12</f>
        <v>621400</v>
      </c>
      <c r="I12" s="20">
        <v>0.35</v>
      </c>
      <c r="J12" s="3"/>
    </row>
    <row r="13" spans="1:10" ht="19.95" customHeight="1" x14ac:dyDescent="0.3">
      <c r="A13" s="15">
        <f t="shared" si="0"/>
        <v>1900000</v>
      </c>
      <c r="B13" s="19">
        <v>10000000</v>
      </c>
      <c r="C13" s="16">
        <f>(B9*D9)+(B10-A10)*D10+(B11-A11)*D11+(B12-A12)*D12+(B13-A13)*D13</f>
        <v>3847000</v>
      </c>
      <c r="D13" s="20">
        <v>0.4</v>
      </c>
      <c r="E13" s="10"/>
      <c r="F13" s="16">
        <f t="shared" si="1"/>
        <v>1900000</v>
      </c>
      <c r="G13" s="19">
        <v>10000000</v>
      </c>
      <c r="H13" s="16">
        <f>(G9*I9)+(G10-F10)*I10+(G11-F11)*I11+(G12-F12)*I12+(G13-F13)*I13</f>
        <v>3861400</v>
      </c>
      <c r="I13" s="20">
        <v>0.4</v>
      </c>
      <c r="J13" s="3"/>
    </row>
    <row r="14" spans="1:10" ht="15" thickBot="1" x14ac:dyDescent="0.35">
      <c r="A14" s="6"/>
      <c r="B14" s="10"/>
      <c r="C14" s="10"/>
      <c r="D14" s="10"/>
      <c r="E14" s="10"/>
      <c r="F14" s="10"/>
      <c r="G14" s="10"/>
      <c r="H14" s="10"/>
      <c r="I14" s="10"/>
      <c r="J14" s="3"/>
    </row>
    <row r="15" spans="1:10" ht="21" thickBot="1" x14ac:dyDescent="0.35">
      <c r="A15" s="61" t="s">
        <v>7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5.05" customHeight="1" x14ac:dyDescent="0.3">
      <c r="A16" s="73" t="s">
        <v>8</v>
      </c>
      <c r="B16" s="74"/>
      <c r="C16" s="75"/>
      <c r="D16" s="64" t="s">
        <v>9</v>
      </c>
      <c r="E16" s="65"/>
      <c r="F16" s="66"/>
      <c r="G16" s="64" t="s">
        <v>10</v>
      </c>
      <c r="H16" s="65"/>
      <c r="I16" s="65"/>
      <c r="J16" s="66"/>
    </row>
    <row r="17" spans="1:10" ht="25.05" customHeight="1" x14ac:dyDescent="0.3">
      <c r="A17" s="67" t="s">
        <v>11</v>
      </c>
      <c r="B17" s="68"/>
      <c r="C17" s="69"/>
      <c r="D17" s="67" t="s">
        <v>12</v>
      </c>
      <c r="E17" s="68"/>
      <c r="F17" s="69"/>
      <c r="G17" s="67" t="s">
        <v>13</v>
      </c>
      <c r="H17" s="68"/>
      <c r="I17" s="68"/>
      <c r="J17" s="69"/>
    </row>
    <row r="18" spans="1:10" ht="25.05" customHeight="1" thickBot="1" x14ac:dyDescent="0.35">
      <c r="A18" s="76" t="s">
        <v>14</v>
      </c>
      <c r="B18" s="77"/>
      <c r="C18" s="78"/>
      <c r="D18" s="70" t="s">
        <v>10</v>
      </c>
      <c r="E18" s="71"/>
      <c r="F18" s="72"/>
      <c r="G18" s="7"/>
      <c r="H18" s="8"/>
      <c r="I18" s="4"/>
      <c r="J18" s="5"/>
    </row>
    <row r="20" spans="1:10" x14ac:dyDescent="0.3">
      <c r="A20" s="9" t="s">
        <v>25</v>
      </c>
    </row>
    <row r="21" spans="1:10" x14ac:dyDescent="0.3">
      <c r="A21" s="9" t="s">
        <v>20</v>
      </c>
    </row>
    <row r="22" spans="1:10" x14ac:dyDescent="0.3">
      <c r="A22" s="60" t="s">
        <v>22</v>
      </c>
      <c r="B22" s="60"/>
      <c r="C22" s="60"/>
      <c r="D22" s="60"/>
      <c r="E22" s="60"/>
      <c r="F22" s="60"/>
    </row>
  </sheetData>
  <sheetProtection algorithmName="SHA-512" hashValue="vaIWwiOfTyLVL3Nyg7jof3I4IBNcvaMphi2ZrwIRTOHBFC7RA1HnEf1LT9eQnxx0rxEVXxHF6URKtmLEwDAO2g==" saltValue="y3HM/EVKAQVIb4xUSMWrNg==" spinCount="100000" sheet="1" objects="1" scenarios="1"/>
  <mergeCells count="10">
    <mergeCell ref="A22:F22"/>
    <mergeCell ref="A15:J15"/>
    <mergeCell ref="D16:F16"/>
    <mergeCell ref="D17:F17"/>
    <mergeCell ref="D18:F18"/>
    <mergeCell ref="G16:J16"/>
    <mergeCell ref="G17:J17"/>
    <mergeCell ref="A16:C16"/>
    <mergeCell ref="A17:C17"/>
    <mergeCell ref="A18:C18"/>
  </mergeCells>
  <hyperlinks>
    <hyperlink ref="G16" r:id="rId1" xr:uid="{B952A268-FF17-4CCB-9D8E-F643FB220A9F}"/>
    <hyperlink ref="D16" r:id="rId2" xr:uid="{37068B88-9A6E-4ECA-8094-8965CD342B0E}"/>
    <hyperlink ref="A16" r:id="rId3" xr:uid="{791E5087-66E7-4BF8-93AA-382BB6F33C13}"/>
    <hyperlink ref="A17" r:id="rId4" xr:uid="{DC90276A-04FD-4418-B129-2F2D91BB26FE}"/>
    <hyperlink ref="A18" r:id="rId5" xr:uid="{60D1EF39-9EA6-4BC2-8195-80C7297CC51B}"/>
    <hyperlink ref="D17" r:id="rId6" display="Adnan Altun" xr:uid="{58F35B24-4921-4931-957B-71FCA42A335C}"/>
    <hyperlink ref="G17" r:id="rId7" xr:uid="{DB43617B-69FB-4785-B6C8-130ECB83B68B}"/>
    <hyperlink ref="D18" r:id="rId8" xr:uid="{5A11731F-4CCD-4745-AF85-3DC3B025A65B}"/>
    <hyperlink ref="A22" r:id="rId9" xr:uid="{A1CA9916-2865-467C-9D9B-0705D06930B1}"/>
  </hyperlinks>
  <pageMargins left="0.7" right="0.7" top="0.75" bottom="0.75" header="0.3" footer="0.3"/>
  <pageSetup paperSize="9" orientation="portrait" verticalDpi="30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Form</vt:lpstr>
      <vt:lpstr>Açıklamalar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altun</dc:creator>
  <cp:lastModifiedBy>adnan altun</cp:lastModifiedBy>
  <dcterms:created xsi:type="dcterms:W3CDTF">2015-06-05T18:17:20Z</dcterms:created>
  <dcterms:modified xsi:type="dcterms:W3CDTF">2022-12-31T10:46:29Z</dcterms:modified>
</cp:coreProperties>
</file>